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HalfarP" reservationPassword="0"/>
  <workbookPr/>
  <bookViews>
    <workbookView xWindow="240" yWindow="120" windowWidth="14940" windowHeight="9225" activeTab="0"/>
  </bookViews>
  <sheets>
    <sheet name="Rekapitulace" sheetId="1" r:id="rId1"/>
    <sheet name="SO 90-16-21" sheetId="2" r:id="rId2"/>
  </sheets>
  <definedNames/>
  <calcPr/>
  <webPublishing/>
</workbook>
</file>

<file path=xl/sharedStrings.xml><?xml version="1.0" encoding="utf-8"?>
<sst xmlns="http://schemas.openxmlformats.org/spreadsheetml/2006/main" count="386" uniqueCount="125">
  <si>
    <t>Aspe</t>
  </si>
  <si>
    <t>Rekapitulace ceny</t>
  </si>
  <si>
    <t>5003730006-K</t>
  </si>
  <si>
    <t>Rekonstrukce trati Chlumec nad Cidlinou - Trutnov - etapa 0; kácení</t>
  </si>
  <si>
    <t>IV</t>
  </si>
  <si>
    <t>Importovaná varianta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</si>
  <si>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</si>
  <si>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</si>
  <si>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</si>
  <si>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</si>
  <si>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</si>
  <si>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</si>
  <si>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</si>
  <si>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</si>
  <si>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K</t>
  </si>
  <si>
    <t>Kácení</t>
  </si>
  <si>
    <t xml:space="preserve">  SO 90-16-21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</si>
  <si>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</si>
  <si>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</si>
  <si>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</si>
  <si>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</si>
  <si>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</si>
  <si>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</si>
  <si>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</si>
  <si>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</si>
  <si>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</si>
  <si>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</si>
  <si>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</si>
  <si>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</si>
  <si>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</si>
  <si>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</si>
  <si>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</si>
  <si>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</si>
  <si>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</si>
  <si>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</si>
  <si>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</si>
  <si>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</si>
  <si>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</si>
  <si>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</si>
  <si>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</si>
  <si>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</si>
  <si>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</si>
  <si>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</si>
  <si>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</si>
  <si>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SO 90-16-21</t>
  </si>
  <si>
    <t>SD</t>
  </si>
  <si>
    <t>0</t>
  </si>
  <si>
    <t>Všeobecné podmínky:</t>
  </si>
  <si>
    <t>P</t>
  </si>
  <si>
    <t>1</t>
  </si>
  <si>
    <t/>
  </si>
  <si>
    <t>POPLATKY ZA LIKVIDACI ODPADŮ NEKONTAMINOVANÝCH VČETNĚ DOPRAVY NA SKLÁDKU A VEŠKERÉ MANIPULACE - 02 01 03 SMÝCENÉ STROMY A KEŘE</t>
  </si>
  <si>
    <t>T</t>
  </si>
  <si>
    <t>[bez vazby na CS]</t>
  </si>
  <si>
    <t>PP</t>
  </si>
  <si>
    <t>VV</t>
  </si>
  <si>
    <t>Dle dendrologického průzkumu a jednotlivých závazných stanovisek/povolení kácení</t>
  </si>
  <si>
    <t>TS</t>
  </si>
  <si>
    <t>1. Položka obsahuje:    
 – veškeré poplatky provozovateli skládky, recyklační linky nebo jiného zařízení na zpracování nebo likvidaci odpadů související s převzetím, uložením, zpracováním nebo likvidací odpadu    
- náklady spojené s dopravou z místa stavby na místo převzetí provozovatelem skládky, recyklační linky nebo jiného zařízení na zpracování nebo likvidaci odpadů    
- náklady spojené s vyložením a manipulací s materiálem v místě skládky    
2. Položka neobsahuje:    
 – náklady spojené s naložením a manipulací materiálem    
3. Způsob měření:    
Tunou se rozumí hmotnost odpadu vytříděného v souladu se zákonem č. 541/2020 Sb., o odpadech.</t>
  </si>
  <si>
    <t>Zemní práce:</t>
  </si>
  <si>
    <t>111211101</t>
  </si>
  <si>
    <t>ODSTRANĚNÍ KŘOVIN A STROMŮ PRŮMĚRU KMENE DO 100 MM I S KOŘENY</t>
  </si>
  <si>
    <t>M2</t>
  </si>
  <si>
    <t>zapojené porosty dřevin</t>
  </si>
  <si>
    <t>Dle dendrologického průzkumu</t>
  </si>
  <si>
    <t>- odstranění křovin a stromů do průměru 100 mm   
- doprava dřevin bez ohledu na vzdálenost   
- spálení na hromadách nebo štěpkování</t>
  </si>
  <si>
    <t>112151011</t>
  </si>
  <si>
    <t>VOLNÉ KÁCENÍ STROMŮ S ODŘEZÁNÍM KMENE A ODVĚTVENÍM D KMENE DO 200 MM</t>
  </si>
  <si>
    <t>KUS</t>
  </si>
  <si>
    <t>Pokácení stromu volné v celku s odřezáním kmene a s odvětvením průměru kmene přes 200 do 300 mm.   
V cenách nejsou započteny náklady na:   
a) odvoz ani uložení na skládku,   
b) odstranění pařezu.</t>
  </si>
  <si>
    <t>4</t>
  </si>
  <si>
    <t>112151012</t>
  </si>
  <si>
    <t>VOLNÉ KÁCENÍ STROMŮ S ODŘEZÁNÍM KMENE A ODVĚTVENÍM D KMENE DO 300 MM</t>
  </si>
  <si>
    <t>5</t>
  </si>
  <si>
    <t>112151112</t>
  </si>
  <si>
    <t>SMĚROVÉ KÁCENÍ STROMŮ S ROZŘEZÁNÍM A ODVĚTVENÍM D KMENE PŘES 200 MM DO 300 MM</t>
  </si>
  <si>
    <t>Pokácení stromu směrové v celku s odřezáním kmene a s odvětvením průměru kmene přes 200 do 300 mm.   
V cenách nejsou započteny náklady na:   
a) odvoz ani uložení na skládku,   
b) odstranění pařezu.</t>
  </si>
  <si>
    <t>6</t>
  </si>
  <si>
    <t>112151113</t>
  </si>
  <si>
    <t>SMĚROVÉ KÁCENÍ STROMŮ S ROZŘEZÁNÍM A ODVĚTVENÍM D KMENE OD 300 MM DO 400 MM</t>
  </si>
  <si>
    <t>V cenách nejsou započteny náklady na:   
a) odvoz ani uložení na skládku,   
b) odstranění pařezu.</t>
  </si>
  <si>
    <t>7</t>
  </si>
  <si>
    <t>112151114</t>
  </si>
  <si>
    <t>SMĚROVÉ KÁCENÍ STROMŮ S ROZŘEZÁNÍM A ODVĚTVENÍM D KMENE OD 400 MM DO 500 MM</t>
  </si>
  <si>
    <t>8</t>
  </si>
  <si>
    <t>112151115</t>
  </si>
  <si>
    <t>SMĚROVÉ KÁCENÍ STROMŮ S ROZŘEZÁNÍM A ODVĚTVENÍM D KMENE OD 500 MM DO 600 MM</t>
  </si>
  <si>
    <t>9</t>
  </si>
  <si>
    <t>112151116</t>
  </si>
  <si>
    <t>SMĚROVÉ KÁCENÍ STROMŮ S ROZŘEZÁNÍM A ODVĚTVENÍM D KMENE OD 600 MM DO 700 MM</t>
  </si>
  <si>
    <t>10</t>
  </si>
  <si>
    <t>112151118</t>
  </si>
  <si>
    <t>SMĚROVÉ KÁCENÍ STROMŮ S ROZŘEZÁNÍM A ODVĚTVENÍM D KMENE OD 800 MM DO 900 MM</t>
  </si>
  <si>
    <t>11</t>
  </si>
  <si>
    <t>112251101</t>
  </si>
  <si>
    <t>ODSTRANĚNÍ PAŘEZŮ D DO 300 MM</t>
  </si>
  <si>
    <t>12</t>
  </si>
  <si>
    <t>112251102</t>
  </si>
  <si>
    <t>ODSTRANĚNÍ PAŘEZŮ D DO 500 MM</t>
  </si>
  <si>
    <t>13</t>
  </si>
  <si>
    <t>112251103</t>
  </si>
  <si>
    <t>ODSTRANĚNÍ PAŘEZŮ D DO 700 MM</t>
  </si>
  <si>
    <t>14</t>
  </si>
  <si>
    <t>112251104</t>
  </si>
  <si>
    <t>ODSTRANĚNÍ PAŘEZŮ D DO 900 MM</t>
  </si>
  <si>
    <t>15</t>
  </si>
  <si>
    <t>VODOROVNÉ PŘEMÍSTĚNÍ VĚTVÍ STROMŮ LISTNATÝCH DO 1 KM D KMENE DO 300</t>
  </si>
  <si>
    <t>16</t>
  </si>
  <si>
    <t>VODOROVNÉ PŘEMÍSTĚNÍ VĚTVÍ STROMŮ LISTNATÝCH DO 1 KM D KMENE DO 500</t>
  </si>
  <si>
    <t>17</t>
  </si>
  <si>
    <t>VODOROVNÉ PŘEMÍSTĚNÍ VĚTVÍ STROMŮ LISTNATÝCH DO 1 KM D KMENE DO 700</t>
  </si>
  <si>
    <t>18</t>
  </si>
  <si>
    <t>VODOROVNÉ PŘEMÍSTĚNÍ VĚTVÍ STROMŮ LISTNATÝCH DO 1 KM D KMENE DO 900</t>
  </si>
  <si>
    <t>19</t>
  </si>
  <si>
    <t>VODOROVNÉ PŘEMÍSTĚNÍ KMENŮ STROMŮ LISTNATÝCH DO 1 KM D KMENE DO 300</t>
  </si>
  <si>
    <t>20</t>
  </si>
  <si>
    <t>VODOROVNÉ PŘEMÍSTĚNÍ KMENŮ STROMŮ LISTNATÝCH DO 1 KM D KMENE DO 500</t>
  </si>
  <si>
    <t>21</t>
  </si>
  <si>
    <t>VODOROVNÉ PŘEMÍSTĚNÍ KMENŮ STROMŮ LISTNATÝCH DO 1 KM D KMENE DO 700</t>
  </si>
  <si>
    <t>22</t>
  </si>
  <si>
    <t>VODOROVNÉ PŘEMÍSTĚNÍ KMENŮ STROMŮ LISTNATÝCH DO 1 KM D KMENE DO 900</t>
  </si>
  <si>
    <t>23</t>
  </si>
  <si>
    <t>.9</t>
  </si>
  <si>
    <t>Ochrana dřevin dle ČSN 83 9061</t>
  </si>
  <si>
    <t>- ruční výkop kolem stromů, ochrana stromů bedněním či plotem 2 m od báze stromu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</si>
</sst>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sharedStrings" Target="sharedStrings.xml" /><Relationship Id="rId5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1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</f>
      </c>
    </row>
    <row r="7" spans="2:3" ht="12.75" customHeight="1">
      <c r="B7" s="8" t="s">
        <v>7</v>
      </c>
      <c s="10">
        <f>0+E10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15</v>
      </c>
      <c s="14">
        <f>'SO 90-16-21'!K8+'SO 90-16-21'!M8</f>
      </c>
      <c s="14">
        <f>C11*0.21</f>
      </c>
      <c s="14">
        <f>C11+D11</f>
      </c>
      <c s="13">
        <f>'SO 90-16-21'!T7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10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17</v>
      </c>
      <c s="2"/>
      <c r="D1" s="2"/>
      <c s="3" t="s">
        <v>20</v>
      </c>
      <c s="2"/>
      <c s="2"/>
      <c s="2"/>
      <c s="2"/>
      <c s="2"/>
      <c s="2"/>
      <c s="2"/>
      <c s="2"/>
      <c s="2"/>
      <c r="P1" t="s">
        <v>25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25</v>
      </c>
    </row>
    <row r="3" spans="1:16" ht="32" customHeight="1">
      <c r="A3" s="16" t="s">
        <v>18</v>
      </c>
      <c s="21" t="s">
        <v>21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22</v>
      </c>
      <c t="s">
        <v>26</v>
      </c>
    </row>
    <row r="4" spans="1:16" ht="32" customHeight="1">
      <c r="A4" s="24" t="s">
        <v>19</v>
      </c>
      <c s="25" t="s">
        <v>27</v>
      </c>
      <c s="27" t="s">
        <v>14</v>
      </c>
      <c r="E4" s="26" t="s">
        <v>15</v>
      </c>
      <c r="O4" t="s">
        <v>23</v>
      </c>
      <c t="s">
        <v>26</v>
      </c>
    </row>
    <row r="5" spans="1:16" ht="12.75" customHeight="1">
      <c r="A5" s="23" t="s">
        <v>28</v>
      </c>
      <c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/>
      <c s="23"/>
      <c s="23" t="s">
        <v>37</v>
      </c>
      <c s="23"/>
      <c s="23" t="s">
        <v>41</v>
      </c>
      <c t="s">
        <v>24</v>
      </c>
      <c t="s">
        <v>26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38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39</v>
      </c>
      <c s="23" t="s">
        <v>40</v>
      </c>
      <c s="23" t="s">
        <v>39</v>
      </c>
      <c s="23" t="s">
        <v>40</v>
      </c>
      <c s="23"/>
      <c r="S7" t="s">
        <v>42</v>
      </c>
      <c>
        <f>COUNTIFS(L8:L99,"=0",A8:A99,"P")+COUNTIFS(L8:L99,"",A8:A99,"P")+SUM(Q8:Q99)</f>
      </c>
    </row>
    <row r="8" spans="1:13" ht="12.75">
      <c r="A8" t="s">
        <v>43</v>
      </c>
      <c r="C8" s="28" t="s">
        <v>44</v>
      </c>
      <c r="E8" s="30" t="s">
        <v>15</v>
      </c>
      <c r="J8" s="29">
        <f>0+J9+J14</f>
      </c>
      <c s="29">
        <f>0+K9+K14</f>
      </c>
      <c s="29">
        <f>0+L9+L14</f>
      </c>
      <c s="29">
        <f>0+M9+M14</f>
      </c>
    </row>
    <row r="9" spans="1:13" ht="12.75">
      <c r="A9" t="s">
        <v>45</v>
      </c>
      <c r="C9" s="31" t="s">
        <v>46</v>
      </c>
      <c r="E9" s="33" t="s">
        <v>47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48</v>
      </c>
      <c s="34" t="s">
        <v>49</v>
      </c>
      <c s="34" t="s">
        <v>50</v>
      </c>
      <c s="35" t="s">
        <v>50</v>
      </c>
      <c s="6" t="s">
        <v>51</v>
      </c>
      <c s="36" t="s">
        <v>52</v>
      </c>
      <c s="37">
        <v>235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53</v>
      </c>
      <c>
        <f>(M10*21)/100</f>
      </c>
      <c t="s">
        <v>26</v>
      </c>
    </row>
    <row r="11" spans="1:5" ht="12.75">
      <c r="A11" s="35" t="s">
        <v>54</v>
      </c>
      <c r="E11" s="39" t="s">
        <v>50</v>
      </c>
    </row>
    <row r="12" spans="1:5" ht="12.75">
      <c r="A12" s="35" t="s">
        <v>55</v>
      </c>
      <c r="E12" s="40" t="s">
        <v>56</v>
      </c>
    </row>
    <row r="13" spans="1:5" ht="153">
      <c r="A13" t="s">
        <v>57</v>
      </c>
      <c r="E13" s="39" t="s">
        <v>58</v>
      </c>
    </row>
    <row r="14" spans="1:13" ht="12.75">
      <c r="A14" t="s">
        <v>45</v>
      </c>
      <c r="C14" s="31" t="s">
        <v>49</v>
      </c>
      <c r="E14" s="33" t="s">
        <v>59</v>
      </c>
      <c r="J14" s="32">
        <f>0</f>
      </c>
      <c s="32">
        <f>0</f>
      </c>
      <c s="32">
        <f>0+L15+L19+L23+L27+L31+L35+L39+L43+L47+L51+L55+L59+L63+L67+L71+L75+L79+L83+L87+L91+L95+L99</f>
      </c>
      <c s="32">
        <f>0+M15+M19+M23+M27+M31+M35+M39+M43+M47+M51+M55+M59+M63+M67+M71+M75+M79+M83+M87+M91+M95+M99</f>
      </c>
    </row>
    <row r="15" spans="1:16" ht="12.75">
      <c r="A15" t="s">
        <v>48</v>
      </c>
      <c s="34" t="s">
        <v>26</v>
      </c>
      <c s="34" t="s">
        <v>60</v>
      </c>
      <c s="35" t="s">
        <v>50</v>
      </c>
      <c s="6" t="s">
        <v>61</v>
      </c>
      <c s="36" t="s">
        <v>62</v>
      </c>
      <c s="37">
        <v>12000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53</v>
      </c>
      <c>
        <f>(M15*21)/100</f>
      </c>
      <c t="s">
        <v>26</v>
      </c>
    </row>
    <row r="16" spans="1:5" ht="12.75">
      <c r="A16" s="35" t="s">
        <v>54</v>
      </c>
      <c r="E16" s="39" t="s">
        <v>63</v>
      </c>
    </row>
    <row r="17" spans="1:5" ht="12.75">
      <c r="A17" s="35" t="s">
        <v>55</v>
      </c>
      <c r="E17" s="40" t="s">
        <v>64</v>
      </c>
    </row>
    <row r="18" spans="1:5" ht="38.25">
      <c r="A18" t="s">
        <v>57</v>
      </c>
      <c r="E18" s="39" t="s">
        <v>65</v>
      </c>
    </row>
    <row r="19" spans="1:16" ht="25.5">
      <c r="A19" t="s">
        <v>48</v>
      </c>
      <c s="34" t="s">
        <v>25</v>
      </c>
      <c s="34" t="s">
        <v>66</v>
      </c>
      <c s="35" t="s">
        <v>50</v>
      </c>
      <c s="6" t="s">
        <v>67</v>
      </c>
      <c s="36" t="s">
        <v>68</v>
      </c>
      <c s="37">
        <v>1120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53</v>
      </c>
      <c>
        <f>(M19*21)/100</f>
      </c>
      <c t="s">
        <v>26</v>
      </c>
    </row>
    <row r="20" spans="1:5" ht="12.75">
      <c r="A20" s="35" t="s">
        <v>54</v>
      </c>
      <c r="E20" s="39" t="s">
        <v>50</v>
      </c>
    </row>
    <row r="21" spans="1:5" ht="12.75">
      <c r="A21" s="35" t="s">
        <v>55</v>
      </c>
      <c r="E21" s="40" t="s">
        <v>56</v>
      </c>
    </row>
    <row r="22" spans="1:5" ht="76.5">
      <c r="A22" t="s">
        <v>57</v>
      </c>
      <c r="E22" s="39" t="s">
        <v>69</v>
      </c>
    </row>
    <row r="23" spans="1:16" ht="25.5">
      <c r="A23" t="s">
        <v>48</v>
      </c>
      <c s="34" t="s">
        <v>70</v>
      </c>
      <c s="34" t="s">
        <v>71</v>
      </c>
      <c s="35" t="s">
        <v>50</v>
      </c>
      <c s="6" t="s">
        <v>72</v>
      </c>
      <c s="36" t="s">
        <v>68</v>
      </c>
      <c s="37">
        <v>430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53</v>
      </c>
      <c>
        <f>(M23*21)/100</f>
      </c>
      <c t="s">
        <v>26</v>
      </c>
    </row>
    <row r="24" spans="1:5" ht="12.75">
      <c r="A24" s="35" t="s">
        <v>54</v>
      </c>
      <c r="E24" s="39" t="s">
        <v>50</v>
      </c>
    </row>
    <row r="25" spans="1:5" ht="12.75">
      <c r="A25" s="35" t="s">
        <v>55</v>
      </c>
      <c r="E25" s="40" t="s">
        <v>56</v>
      </c>
    </row>
    <row r="26" spans="1:5" ht="76.5">
      <c r="A26" t="s">
        <v>57</v>
      </c>
      <c r="E26" s="39" t="s">
        <v>69</v>
      </c>
    </row>
    <row r="27" spans="1:16" ht="25.5">
      <c r="A27" t="s">
        <v>48</v>
      </c>
      <c s="34" t="s">
        <v>73</v>
      </c>
      <c s="34" t="s">
        <v>74</v>
      </c>
      <c s="35" t="s">
        <v>50</v>
      </c>
      <c s="6" t="s">
        <v>75</v>
      </c>
      <c s="36" t="s">
        <v>68</v>
      </c>
      <c s="37">
        <v>100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53</v>
      </c>
      <c>
        <f>(M27*21)/100</f>
      </c>
      <c t="s">
        <v>26</v>
      </c>
    </row>
    <row r="28" spans="1:5" ht="12.75">
      <c r="A28" s="35" t="s">
        <v>54</v>
      </c>
      <c r="E28" s="39" t="s">
        <v>50</v>
      </c>
    </row>
    <row r="29" spans="1:5" ht="12.75">
      <c r="A29" s="35" t="s">
        <v>55</v>
      </c>
      <c r="E29" s="40" t="s">
        <v>56</v>
      </c>
    </row>
    <row r="30" spans="1:5" ht="76.5">
      <c r="A30" t="s">
        <v>57</v>
      </c>
      <c r="E30" s="39" t="s">
        <v>76</v>
      </c>
    </row>
    <row r="31" spans="1:16" ht="25.5">
      <c r="A31" t="s">
        <v>48</v>
      </c>
      <c s="34" t="s">
        <v>77</v>
      </c>
      <c s="34" t="s">
        <v>78</v>
      </c>
      <c s="35" t="s">
        <v>50</v>
      </c>
      <c s="6" t="s">
        <v>79</v>
      </c>
      <c s="36" t="s">
        <v>68</v>
      </c>
      <c s="37">
        <v>40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53</v>
      </c>
      <c>
        <f>(M31*21)/100</f>
      </c>
      <c t="s">
        <v>26</v>
      </c>
    </row>
    <row r="32" spans="1:5" ht="12.75">
      <c r="A32" s="35" t="s">
        <v>54</v>
      </c>
      <c r="E32" s="39" t="s">
        <v>50</v>
      </c>
    </row>
    <row r="33" spans="1:5" ht="12.75">
      <c r="A33" s="35" t="s">
        <v>55</v>
      </c>
      <c r="E33" s="40" t="s">
        <v>56</v>
      </c>
    </row>
    <row r="34" spans="1:5" ht="38.25">
      <c r="A34" t="s">
        <v>57</v>
      </c>
      <c r="E34" s="39" t="s">
        <v>80</v>
      </c>
    </row>
    <row r="35" spans="1:16" ht="25.5">
      <c r="A35" t="s">
        <v>48</v>
      </c>
      <c s="34" t="s">
        <v>81</v>
      </c>
      <c s="34" t="s">
        <v>82</v>
      </c>
      <c s="35" t="s">
        <v>50</v>
      </c>
      <c s="6" t="s">
        <v>83</v>
      </c>
      <c s="36" t="s">
        <v>68</v>
      </c>
      <c s="37">
        <v>27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53</v>
      </c>
      <c>
        <f>(M35*21)/100</f>
      </c>
      <c t="s">
        <v>26</v>
      </c>
    </row>
    <row r="36" spans="1:5" ht="12.75">
      <c r="A36" s="35" t="s">
        <v>54</v>
      </c>
      <c r="E36" s="39" t="s">
        <v>50</v>
      </c>
    </row>
    <row r="37" spans="1:5" ht="12.75">
      <c r="A37" s="35" t="s">
        <v>55</v>
      </c>
      <c r="E37" s="40" t="s">
        <v>56</v>
      </c>
    </row>
    <row r="38" spans="1:5" ht="38.25">
      <c r="A38" t="s">
        <v>57</v>
      </c>
      <c r="E38" s="39" t="s">
        <v>80</v>
      </c>
    </row>
    <row r="39" spans="1:16" ht="25.5">
      <c r="A39" t="s">
        <v>48</v>
      </c>
      <c s="34" t="s">
        <v>84</v>
      </c>
      <c s="34" t="s">
        <v>85</v>
      </c>
      <c s="35" t="s">
        <v>50</v>
      </c>
      <c s="6" t="s">
        <v>86</v>
      </c>
      <c s="36" t="s">
        <v>68</v>
      </c>
      <c s="37">
        <v>10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53</v>
      </c>
      <c>
        <f>(M39*21)/100</f>
      </c>
      <c t="s">
        <v>26</v>
      </c>
    </row>
    <row r="40" spans="1:5" ht="12.75">
      <c r="A40" s="35" t="s">
        <v>54</v>
      </c>
      <c r="E40" s="39" t="s">
        <v>50</v>
      </c>
    </row>
    <row r="41" spans="1:5" ht="12.75">
      <c r="A41" s="35" t="s">
        <v>55</v>
      </c>
      <c r="E41" s="40" t="s">
        <v>56</v>
      </c>
    </row>
    <row r="42" spans="1:5" ht="38.25">
      <c r="A42" t="s">
        <v>57</v>
      </c>
      <c r="E42" s="39" t="s">
        <v>80</v>
      </c>
    </row>
    <row r="43" spans="1:16" ht="25.5">
      <c r="A43" t="s">
        <v>48</v>
      </c>
      <c s="34" t="s">
        <v>87</v>
      </c>
      <c s="34" t="s">
        <v>88</v>
      </c>
      <c s="35" t="s">
        <v>50</v>
      </c>
      <c s="6" t="s">
        <v>89</v>
      </c>
      <c s="36" t="s">
        <v>68</v>
      </c>
      <c s="37">
        <v>8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53</v>
      </c>
      <c>
        <f>(M43*21)/100</f>
      </c>
      <c t="s">
        <v>26</v>
      </c>
    </row>
    <row r="44" spans="1:5" ht="12.75">
      <c r="A44" s="35" t="s">
        <v>54</v>
      </c>
      <c r="E44" s="39" t="s">
        <v>50</v>
      </c>
    </row>
    <row r="45" spans="1:5" ht="12.75">
      <c r="A45" s="35" t="s">
        <v>55</v>
      </c>
      <c r="E45" s="40" t="s">
        <v>56</v>
      </c>
    </row>
    <row r="46" spans="1:5" ht="38.25">
      <c r="A46" t="s">
        <v>57</v>
      </c>
      <c r="E46" s="39" t="s">
        <v>80</v>
      </c>
    </row>
    <row r="47" spans="1:16" ht="25.5">
      <c r="A47" t="s">
        <v>48</v>
      </c>
      <c s="34" t="s">
        <v>90</v>
      </c>
      <c s="34" t="s">
        <v>91</v>
      </c>
      <c s="35" t="s">
        <v>50</v>
      </c>
      <c s="6" t="s">
        <v>92</v>
      </c>
      <c s="36" t="s">
        <v>68</v>
      </c>
      <c s="37">
        <v>2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53</v>
      </c>
      <c>
        <f>(M47*21)/100</f>
      </c>
      <c t="s">
        <v>26</v>
      </c>
    </row>
    <row r="48" spans="1:5" ht="12.75">
      <c r="A48" s="35" t="s">
        <v>54</v>
      </c>
      <c r="E48" s="39" t="s">
        <v>50</v>
      </c>
    </row>
    <row r="49" spans="1:5" ht="12.75">
      <c r="A49" s="35" t="s">
        <v>55</v>
      </c>
      <c r="E49" s="40" t="s">
        <v>56</v>
      </c>
    </row>
    <row r="50" spans="1:5" ht="38.25">
      <c r="A50" t="s">
        <v>57</v>
      </c>
      <c r="E50" s="39" t="s">
        <v>80</v>
      </c>
    </row>
    <row r="51" spans="1:16" ht="12.75">
      <c r="A51" t="s">
        <v>48</v>
      </c>
      <c s="34" t="s">
        <v>93</v>
      </c>
      <c s="34" t="s">
        <v>94</v>
      </c>
      <c s="35" t="s">
        <v>50</v>
      </c>
      <c s="6" t="s">
        <v>95</v>
      </c>
      <c s="36" t="s">
        <v>68</v>
      </c>
      <c s="37">
        <v>1690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53</v>
      </c>
      <c>
        <f>(M51*21)/100</f>
      </c>
      <c t="s">
        <v>26</v>
      </c>
    </row>
    <row r="52" spans="1:5" ht="12.75">
      <c r="A52" s="35" t="s">
        <v>54</v>
      </c>
      <c r="E52" s="39" t="s">
        <v>50</v>
      </c>
    </row>
    <row r="53" spans="1:5" ht="12.75">
      <c r="A53" s="35" t="s">
        <v>55</v>
      </c>
      <c r="E53" s="40" t="s">
        <v>56</v>
      </c>
    </row>
    <row r="54" spans="1:5" ht="12.75">
      <c r="A54" t="s">
        <v>57</v>
      </c>
      <c r="E54" s="39" t="s">
        <v>50</v>
      </c>
    </row>
    <row r="55" spans="1:16" ht="12.75">
      <c r="A55" t="s">
        <v>48</v>
      </c>
      <c s="34" t="s">
        <v>96</v>
      </c>
      <c s="34" t="s">
        <v>97</v>
      </c>
      <c s="35" t="s">
        <v>50</v>
      </c>
      <c s="6" t="s">
        <v>98</v>
      </c>
      <c s="36" t="s">
        <v>68</v>
      </c>
      <c s="37">
        <v>67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53</v>
      </c>
      <c>
        <f>(M55*21)/100</f>
      </c>
      <c t="s">
        <v>26</v>
      </c>
    </row>
    <row r="56" spans="1:5" ht="12.75">
      <c r="A56" s="35" t="s">
        <v>54</v>
      </c>
      <c r="E56" s="39" t="s">
        <v>50</v>
      </c>
    </row>
    <row r="57" spans="1:5" ht="12.75">
      <c r="A57" s="35" t="s">
        <v>55</v>
      </c>
      <c r="E57" s="40" t="s">
        <v>56</v>
      </c>
    </row>
    <row r="58" spans="1:5" ht="12.75">
      <c r="A58" t="s">
        <v>57</v>
      </c>
      <c r="E58" s="39" t="s">
        <v>50</v>
      </c>
    </row>
    <row r="59" spans="1:16" ht="12.75">
      <c r="A59" t="s">
        <v>48</v>
      </c>
      <c s="34" t="s">
        <v>99</v>
      </c>
      <c s="34" t="s">
        <v>100</v>
      </c>
      <c s="35" t="s">
        <v>50</v>
      </c>
      <c s="6" t="s">
        <v>101</v>
      </c>
      <c s="36" t="s">
        <v>68</v>
      </c>
      <c s="37">
        <v>18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53</v>
      </c>
      <c>
        <f>(M59*21)/100</f>
      </c>
      <c t="s">
        <v>26</v>
      </c>
    </row>
    <row r="60" spans="1:5" ht="12.75">
      <c r="A60" s="35" t="s">
        <v>54</v>
      </c>
      <c r="E60" s="39" t="s">
        <v>50</v>
      </c>
    </row>
    <row r="61" spans="1:5" ht="12.75">
      <c r="A61" s="35" t="s">
        <v>55</v>
      </c>
      <c r="E61" s="40" t="s">
        <v>56</v>
      </c>
    </row>
    <row r="62" spans="1:5" ht="12.75">
      <c r="A62" t="s">
        <v>57</v>
      </c>
      <c r="E62" s="39" t="s">
        <v>50</v>
      </c>
    </row>
    <row r="63" spans="1:16" ht="12.75">
      <c r="A63" t="s">
        <v>48</v>
      </c>
      <c s="34" t="s">
        <v>102</v>
      </c>
      <c s="34" t="s">
        <v>103</v>
      </c>
      <c s="35" t="s">
        <v>50</v>
      </c>
      <c s="6" t="s">
        <v>104</v>
      </c>
      <c s="36" t="s">
        <v>68</v>
      </c>
      <c s="37">
        <v>2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53</v>
      </c>
      <c>
        <f>(M63*21)/100</f>
      </c>
      <c t="s">
        <v>26</v>
      </c>
    </row>
    <row r="64" spans="1:5" ht="12.75">
      <c r="A64" s="35" t="s">
        <v>54</v>
      </c>
      <c r="E64" s="39" t="s">
        <v>50</v>
      </c>
    </row>
    <row r="65" spans="1:5" ht="12.75">
      <c r="A65" s="35" t="s">
        <v>55</v>
      </c>
      <c r="E65" s="40" t="s">
        <v>56</v>
      </c>
    </row>
    <row r="66" spans="1:5" ht="12.75">
      <c r="A66" t="s">
        <v>57</v>
      </c>
      <c r="E66" s="39" t="s">
        <v>50</v>
      </c>
    </row>
    <row r="67" spans="1:16" ht="25.5">
      <c r="A67" t="s">
        <v>48</v>
      </c>
      <c s="34" t="s">
        <v>105</v>
      </c>
      <c s="34" t="s">
        <v>50</v>
      </c>
      <c s="35" t="s">
        <v>46</v>
      </c>
      <c s="6" t="s">
        <v>106</v>
      </c>
      <c s="36" t="s">
        <v>68</v>
      </c>
      <c s="37">
        <v>1690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53</v>
      </c>
      <c>
        <f>(M67*21)/100</f>
      </c>
      <c t="s">
        <v>26</v>
      </c>
    </row>
    <row r="68" spans="1:5" ht="12.75">
      <c r="A68" s="35" t="s">
        <v>54</v>
      </c>
      <c r="E68" s="39" t="s">
        <v>50</v>
      </c>
    </row>
    <row r="69" spans="1:5" ht="12.75">
      <c r="A69" s="35" t="s">
        <v>55</v>
      </c>
      <c r="E69" s="40" t="s">
        <v>56</v>
      </c>
    </row>
    <row r="70" spans="1:5" ht="12.75">
      <c r="A70" t="s">
        <v>57</v>
      </c>
      <c r="E70" s="39" t="s">
        <v>50</v>
      </c>
    </row>
    <row r="71" spans="1:16" ht="25.5">
      <c r="A71" t="s">
        <v>48</v>
      </c>
      <c s="34" t="s">
        <v>107</v>
      </c>
      <c s="34" t="s">
        <v>50</v>
      </c>
      <c s="35" t="s">
        <v>49</v>
      </c>
      <c s="6" t="s">
        <v>108</v>
      </c>
      <c s="36" t="s">
        <v>68</v>
      </c>
      <c s="37">
        <v>67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53</v>
      </c>
      <c>
        <f>(M71*21)/100</f>
      </c>
      <c t="s">
        <v>26</v>
      </c>
    </row>
    <row r="72" spans="1:5" ht="12.75">
      <c r="A72" s="35" t="s">
        <v>54</v>
      </c>
      <c r="E72" s="39" t="s">
        <v>50</v>
      </c>
    </row>
    <row r="73" spans="1:5" ht="12.75">
      <c r="A73" s="35" t="s">
        <v>55</v>
      </c>
      <c r="E73" s="40" t="s">
        <v>56</v>
      </c>
    </row>
    <row r="74" spans="1:5" ht="12.75">
      <c r="A74" t="s">
        <v>57</v>
      </c>
      <c r="E74" s="39" t="s">
        <v>50</v>
      </c>
    </row>
    <row r="75" spans="1:16" ht="25.5">
      <c r="A75" t="s">
        <v>48</v>
      </c>
      <c s="34" t="s">
        <v>109</v>
      </c>
      <c s="34" t="s">
        <v>50</v>
      </c>
      <c s="35" t="s">
        <v>26</v>
      </c>
      <c s="6" t="s">
        <v>110</v>
      </c>
      <c s="36" t="s">
        <v>68</v>
      </c>
      <c s="37">
        <v>18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53</v>
      </c>
      <c>
        <f>(M75*21)/100</f>
      </c>
      <c t="s">
        <v>26</v>
      </c>
    </row>
    <row r="76" spans="1:5" ht="12.75">
      <c r="A76" s="35" t="s">
        <v>54</v>
      </c>
      <c r="E76" s="39" t="s">
        <v>50</v>
      </c>
    </row>
    <row r="77" spans="1:5" ht="12.75">
      <c r="A77" s="35" t="s">
        <v>55</v>
      </c>
      <c r="E77" s="40" t="s">
        <v>56</v>
      </c>
    </row>
    <row r="78" spans="1:5" ht="12.75">
      <c r="A78" t="s">
        <v>57</v>
      </c>
      <c r="E78" s="39" t="s">
        <v>50</v>
      </c>
    </row>
    <row r="79" spans="1:16" ht="25.5">
      <c r="A79" t="s">
        <v>48</v>
      </c>
      <c s="34" t="s">
        <v>111</v>
      </c>
      <c s="34" t="s">
        <v>50</v>
      </c>
      <c s="35" t="s">
        <v>25</v>
      </c>
      <c s="6" t="s">
        <v>112</v>
      </c>
      <c s="36" t="s">
        <v>68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53</v>
      </c>
      <c>
        <f>(M79*21)/100</f>
      </c>
      <c t="s">
        <v>26</v>
      </c>
    </row>
    <row r="80" spans="1:5" ht="12.75">
      <c r="A80" s="35" t="s">
        <v>54</v>
      </c>
      <c r="E80" s="39" t="s">
        <v>50</v>
      </c>
    </row>
    <row r="81" spans="1:5" ht="12.75">
      <c r="A81" s="35" t="s">
        <v>55</v>
      </c>
      <c r="E81" s="40" t="s">
        <v>56</v>
      </c>
    </row>
    <row r="82" spans="1:5" ht="12.75">
      <c r="A82" t="s">
        <v>57</v>
      </c>
      <c r="E82" s="39" t="s">
        <v>50</v>
      </c>
    </row>
    <row r="83" spans="1:16" ht="25.5">
      <c r="A83" t="s">
        <v>48</v>
      </c>
      <c s="34" t="s">
        <v>113</v>
      </c>
      <c s="34" t="s">
        <v>50</v>
      </c>
      <c s="35" t="s">
        <v>70</v>
      </c>
      <c s="6" t="s">
        <v>114</v>
      </c>
      <c s="36" t="s">
        <v>68</v>
      </c>
      <c s="37">
        <v>1690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53</v>
      </c>
      <c>
        <f>(M83*21)/100</f>
      </c>
      <c t="s">
        <v>26</v>
      </c>
    </row>
    <row r="84" spans="1:5" ht="12.75">
      <c r="A84" s="35" t="s">
        <v>54</v>
      </c>
      <c r="E84" s="39" t="s">
        <v>50</v>
      </c>
    </row>
    <row r="85" spans="1:5" ht="12.75">
      <c r="A85" s="35" t="s">
        <v>55</v>
      </c>
      <c r="E85" s="40" t="s">
        <v>56</v>
      </c>
    </row>
    <row r="86" spans="1:5" ht="12.75">
      <c r="A86" t="s">
        <v>57</v>
      </c>
      <c r="E86" s="39" t="s">
        <v>50</v>
      </c>
    </row>
    <row r="87" spans="1:16" ht="25.5">
      <c r="A87" t="s">
        <v>48</v>
      </c>
      <c s="34" t="s">
        <v>115</v>
      </c>
      <c s="34" t="s">
        <v>50</v>
      </c>
      <c s="35" t="s">
        <v>73</v>
      </c>
      <c s="6" t="s">
        <v>116</v>
      </c>
      <c s="36" t="s">
        <v>68</v>
      </c>
      <c s="37">
        <v>67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53</v>
      </c>
      <c>
        <f>(M87*21)/100</f>
      </c>
      <c t="s">
        <v>26</v>
      </c>
    </row>
    <row r="88" spans="1:5" ht="12.75">
      <c r="A88" s="35" t="s">
        <v>54</v>
      </c>
      <c r="E88" s="39" t="s">
        <v>50</v>
      </c>
    </row>
    <row r="89" spans="1:5" ht="12.75">
      <c r="A89" s="35" t="s">
        <v>55</v>
      </c>
      <c r="E89" s="40" t="s">
        <v>56</v>
      </c>
    </row>
    <row r="90" spans="1:5" ht="12.75">
      <c r="A90" t="s">
        <v>57</v>
      </c>
      <c r="E90" s="39" t="s">
        <v>50</v>
      </c>
    </row>
    <row r="91" spans="1:16" ht="25.5">
      <c r="A91" t="s">
        <v>48</v>
      </c>
      <c s="34" t="s">
        <v>117</v>
      </c>
      <c s="34" t="s">
        <v>50</v>
      </c>
      <c s="35" t="s">
        <v>77</v>
      </c>
      <c s="6" t="s">
        <v>118</v>
      </c>
      <c s="36" t="s">
        <v>68</v>
      </c>
      <c s="37">
        <v>18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53</v>
      </c>
      <c>
        <f>(M91*21)/100</f>
      </c>
      <c t="s">
        <v>26</v>
      </c>
    </row>
    <row r="92" spans="1:5" ht="12.75">
      <c r="A92" s="35" t="s">
        <v>54</v>
      </c>
      <c r="E92" s="39" t="s">
        <v>50</v>
      </c>
    </row>
    <row r="93" spans="1:5" ht="12.75">
      <c r="A93" s="35" t="s">
        <v>55</v>
      </c>
      <c r="E93" s="40" t="s">
        <v>56</v>
      </c>
    </row>
    <row r="94" spans="1:5" ht="12.75">
      <c r="A94" t="s">
        <v>57</v>
      </c>
      <c r="E94" s="39" t="s">
        <v>50</v>
      </c>
    </row>
    <row r="95" spans="1:16" ht="25.5">
      <c r="A95" t="s">
        <v>48</v>
      </c>
      <c s="34" t="s">
        <v>119</v>
      </c>
      <c s="34" t="s">
        <v>50</v>
      </c>
      <c s="35" t="s">
        <v>81</v>
      </c>
      <c s="6" t="s">
        <v>120</v>
      </c>
      <c s="36" t="s">
        <v>68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53</v>
      </c>
      <c>
        <f>(M95*21)/100</f>
      </c>
      <c t="s">
        <v>26</v>
      </c>
    </row>
    <row r="96" spans="1:5" ht="12.75">
      <c r="A96" s="35" t="s">
        <v>54</v>
      </c>
      <c r="E96" s="39" t="s">
        <v>50</v>
      </c>
    </row>
    <row r="97" spans="1:5" ht="12.75">
      <c r="A97" s="35" t="s">
        <v>55</v>
      </c>
      <c r="E97" s="40" t="s">
        <v>56</v>
      </c>
    </row>
    <row r="98" spans="1:5" ht="12.75">
      <c r="A98" t="s">
        <v>57</v>
      </c>
      <c r="E98" s="39" t="s">
        <v>50</v>
      </c>
    </row>
    <row r="99" spans="1:16" ht="12.75">
      <c r="A99" t="s">
        <v>48</v>
      </c>
      <c s="34" t="s">
        <v>121</v>
      </c>
      <c s="34" t="s">
        <v>122</v>
      </c>
      <c s="35" t="s">
        <v>50</v>
      </c>
      <c s="6" t="s">
        <v>123</v>
      </c>
      <c s="36" t="s">
        <v>68</v>
      </c>
      <c s="37">
        <v>10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53</v>
      </c>
      <c>
        <f>(M99*21)/100</f>
      </c>
      <c t="s">
        <v>26</v>
      </c>
    </row>
    <row r="100" spans="1:5" ht="25.5">
      <c r="A100" s="35" t="s">
        <v>54</v>
      </c>
      <c r="E100" s="39" t="s">
        <v>124</v>
      </c>
    </row>
    <row r="101" spans="1:5" ht="12.75">
      <c r="A101" s="35" t="s">
        <v>55</v>
      </c>
      <c r="E101" s="40" t="s">
        <v>56</v>
      </c>
    </row>
    <row r="102" spans="1:5" ht="12.75">
      <c r="A102" t="s">
        <v>57</v>
      </c>
      <c r="E102" s="39" t="s">
        <v>50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